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917"/>
  <workbookPr/>
  <bookViews>
    <workbookView xWindow="2760" yWindow="460" windowWidth="20960" windowHeight="15100" tabRatio="500" activeTab="0"/>
  </bookViews>
  <sheets>
    <sheet name="ImpactCalculator" sheetId="13" r:id="rId1"/>
    <sheet name="Budget" sheetId="14" r:id="rId2"/>
    <sheet name="Units" sheetId="15" r:id="rId3"/>
    <sheet name="Example_ImpactCalculator" sheetId="12" r:id="rId4"/>
    <sheet name="Example_Budget" sheetId="9" r:id="rId5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<sst xmlns="http://schemas.openxmlformats.org/spreadsheetml/2006/main" count="152" uniqueCount="95">
  <si>
    <t>University of Wiscosnin-Madison Student Green Fund</t>
  </si>
  <si>
    <t>Budget Item</t>
  </si>
  <si>
    <t>Green Fund Request</t>
  </si>
  <si>
    <t>Host Facility Contribution</t>
  </si>
  <si>
    <t>Outside Grant/Rebate</t>
  </si>
  <si>
    <t>Budget Request</t>
  </si>
  <si>
    <t>TOTAL</t>
  </si>
  <si>
    <t>Total</t>
  </si>
  <si>
    <t>Lighting Efficiency Upgrades in the Hallways of Ogg Residence</t>
  </si>
  <si>
    <t>Energy efficient light balasts</t>
  </si>
  <si>
    <t>LED light bulbs</t>
  </si>
  <si>
    <t>Motion sensors</t>
  </si>
  <si>
    <t>Labor to procure materials</t>
  </si>
  <si>
    <t>Labor to install materials</t>
  </si>
  <si>
    <t>Wiring and other hardware</t>
  </si>
  <si>
    <t>Labor to educate residents</t>
  </si>
  <si>
    <t>Labor to coordinate the project</t>
  </si>
  <si>
    <t>Estimated annual cost savings</t>
  </si>
  <si>
    <t>Budget request from UW-Madison Green Fund</t>
  </si>
  <si>
    <t>Annual cost of current system</t>
  </si>
  <si>
    <t>Annual cost of proposed system</t>
  </si>
  <si>
    <t>Annual cost savings</t>
  </si>
  <si>
    <t>Average annual consumption of existing system</t>
  </si>
  <si>
    <t>Potential years of service remaining for existing system</t>
  </si>
  <si>
    <t>Cost savings over the life of the proposed system</t>
  </si>
  <si>
    <t>Estimated cost savings for the life of the proposed system</t>
  </si>
  <si>
    <t>What evidence suggests this?</t>
  </si>
  <si>
    <t>Workplace safety</t>
  </si>
  <si>
    <t>Educational opportunities</t>
  </si>
  <si>
    <t>Annual reduction in resource consumption</t>
  </si>
  <si>
    <t>Reduction in resource consumption over the life of the proposed system</t>
  </si>
  <si>
    <t>Impact Calculator</t>
  </si>
  <si>
    <t>Social Impact</t>
  </si>
  <si>
    <t>Budget Payback to Green Fund</t>
  </si>
  <si>
    <t>Estimate from Juan Gonzalez, facilities manager for Ogg Residence</t>
  </si>
  <si>
    <t>Procurement records show lighting was last updated in 2002</t>
  </si>
  <si>
    <t>kWh</t>
  </si>
  <si>
    <t>KWh</t>
  </si>
  <si>
    <t>Motion sensors will maintain well-lit working and living environments without requiring lights to be on all the time</t>
  </si>
  <si>
    <t>Annual reduction in carbon production</t>
  </si>
  <si>
    <t>Reduction in carbon production over the life of the proposed system</t>
  </si>
  <si>
    <t>US Tons</t>
  </si>
  <si>
    <t>Years</t>
  </si>
  <si>
    <t>Average cost per unit</t>
  </si>
  <si>
    <t>Data Input</t>
  </si>
  <si>
    <t>Economic Impact</t>
  </si>
  <si>
    <t>Environmental Impact</t>
  </si>
  <si>
    <t>Estimated potential life of the existing system (in years)</t>
  </si>
  <si>
    <t>Years of service to date of existing system (in years)</t>
  </si>
  <si>
    <t>Potential life of the proposed system (in years)</t>
  </si>
  <si>
    <t>Average annual consumption of proposed system</t>
  </si>
  <si>
    <t>Labor to account for funds during installation and Green Fund payback period</t>
  </si>
  <si>
    <t>Estimate from UW Business Services procurement staff (30 person hours @ $30/hr)</t>
  </si>
  <si>
    <t>Estimate from Physical plant staff (250 person hours @ $30/hr)</t>
  </si>
  <si>
    <t>Estimate from Ogg Residence accountant (50 person hours @ $30/hr)</t>
  </si>
  <si>
    <t>Estimate from Ogg facilities staff (40 person hours @ $30/hr)</t>
  </si>
  <si>
    <t>Estimate from residence life staff (40 person hours @ $15/hr)</t>
  </si>
  <si>
    <t>Units</t>
  </si>
  <si>
    <t>The building is metered. Average from utility bills from the last 5 years</t>
  </si>
  <si>
    <t>US tons of carbon/kWh</t>
  </si>
  <si>
    <t>Explain how you arrived at this cost estimate and your sources of information</t>
  </si>
  <si>
    <t>Carbon Converstion Multiplier: convert energy/gas/solid waste units to carbon emissions</t>
  </si>
  <si>
    <t>Describe the anticipated impact of your proposed project on the following</t>
  </si>
  <si>
    <t>[ INSERT project title ]</t>
  </si>
  <si>
    <t>Water</t>
  </si>
  <si>
    <t>Water is metered on the way into a building but not out into the sewer. The utility assumes the same value for sewer as water usage, so the total charge for water and sewer is $0.0059809/gallon</t>
  </si>
  <si>
    <t>The sewer rate for food service buildings may go up soon. The utility assumes more solids go into sewer system from food service. A case could be made to avoid this additional charge by demonstrating composting practices.</t>
  </si>
  <si>
    <t>Solid Waste</t>
  </si>
  <si>
    <t>See Water line 3 for additional information on compost</t>
  </si>
  <si>
    <t>Gas</t>
  </si>
  <si>
    <t>Kitchens have a meter for cooking gas</t>
  </si>
  <si>
    <t>Steam Heat</t>
  </si>
  <si>
    <t>Electricity</t>
  </si>
  <si>
    <t>Carbon</t>
  </si>
  <si>
    <t>Difficult to control at the building level</t>
  </si>
  <si>
    <t>UW-Madison pays $0.0033100/gallon for water usage and $0.0026709/ gallon for sewer</t>
  </si>
  <si>
    <t>UW-Madison manages its own waste hauling. This allows significant fiscal autonomy to pay back a facility that reduces the load going to the landfill.</t>
  </si>
  <si>
    <t>UW-Madison pays $3.8932/MM Btu</t>
  </si>
  <si>
    <t>UW-Madison pays $4.92/MM Btu</t>
  </si>
  <si>
    <t>UW-Madison pays $0.0386/kWh for Summer On Peak (day), $0.0250/kWh for Summer Off Peak (night), $0.0371/kWh for Winter On Peak (day), and $0.0250/kWh for Off Peak (night)</t>
  </si>
  <si>
    <t>Please show your work, state your assumptions, and cite your data sources</t>
  </si>
  <si>
    <t>Took an average of on and off peak and summer and winter rates for kWhs  (0.0386 + 0.025 + 0.025 + 0.0371) / 4 = 0.031425</t>
  </si>
  <si>
    <t>Quote from manufacturer (General Electric) see attached</t>
  </si>
  <si>
    <t>Quote from General Electric see attached</t>
  </si>
  <si>
    <t>2.16 lbs carbon emissions / kWh (assumes subbituminous coal as energy source: www.eia.gov/tools/faqs/faq.cfm?id=74&amp;t=11) * 1 US Ton / 2,000 lbs = 0.00108 US Tons carbon emissions / kWh</t>
  </si>
  <si>
    <t>Different sources of electricty have different carbon footprints. www.eia.gov provides some helpful equivilents for electricity and gas units to carbon emissions</t>
  </si>
  <si>
    <t>The UW-Madison pays $0.0434/US ton-hr for chilled water</t>
  </si>
  <si>
    <t>UW-Madison pays $45/ US ton in tipping fees at the landfill. A trash truck transports roughly 10 tons/ load. It costs roughly $0.50/ mile to drive the truck to the landfill which is a 10 mile round trip. Two staff people operate the truck at roughly $30/hour for 1.5 hours round trip per person.</t>
  </si>
  <si>
    <t>See "7_GreenFund_Application_CarbonCalculationResources" for additional resources</t>
  </si>
  <si>
    <t>Describe the anticipated measurable impact of your proposed project</t>
  </si>
  <si>
    <t>Type of impact (e.g. workplace safety, racial equity, educational opportunities, placemaking etc)</t>
  </si>
  <si>
    <t>Return On Investment for Green Fund request</t>
  </si>
  <si>
    <t>Return On Investment for total UW investment</t>
  </si>
  <si>
    <t>Ogg residents and staff will get exposed to the idea of energy efficent lighting indirectly by interacting with the installation and directly through Residence Life education efforts.</t>
  </si>
  <si>
    <t>Type of impact (social justice, worker safety, or another social indicator)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</si>
</sst>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&quot;$&quot;#,##0.000000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Times New Roman"/>
      <family val="2"/>
    </font>
    <font>
      <sz val="10"/>
      <color theme="1"/>
      <name val="Times New Roman"/>
      <family val="2"/>
    </font>
    <font>
      <sz val="8"/>
      <name val="Calibri"/>
      <family val="2"/>
      <scheme val="minor"/>
    </font>
    <font>
      <b/>
      <sz val="10"/>
      <name val="Times New Roman"/>
      <family val="2"/>
    </font>
    <font>
      <b/>
      <sz val="10"/>
      <color theme="1"/>
      <name val="Times New Roman"/>
      <family val="2"/>
    </font>
    <font>
      <sz val="12"/>
      <name val="Times New Roman"/>
      <family val="2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2"/>
    </font>
  </fonts>
  <fills count="10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theme="2" tint="-0.4999699890613556"/>
      </left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/>
      <top style="thin"/>
      <bottom style="thin"/>
    </border>
    <border>
      <left style="thin">
        <color theme="2" tint="-0.4999699890613556"/>
      </left>
      <right/>
      <top/>
      <bottom/>
    </border>
    <border>
      <left/>
      <right style="thin">
        <color theme="2" tint="-0.4999699890613556"/>
      </right>
      <top/>
      <bottom/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 style="thin"/>
      <right/>
      <top style="thin"/>
      <bottom style="thin"/>
    </border>
    <border>
      <left style="thin">
        <color theme="2" tint="-0.4999699890613556"/>
      </left>
      <right/>
      <top/>
      <bottom style="thin">
        <color theme="2" tint="-0.4999699890613556"/>
      </bottom>
    </border>
    <border>
      <left style="thin"/>
      <right/>
      <top/>
      <bottom style="thin">
        <color theme="2" tint="-0.4999699890613556"/>
      </bottom>
    </border>
    <border>
      <left style="thin"/>
      <right/>
      <top style="thin">
        <color theme="2" tint="-0.4999699890613556"/>
      </top>
      <bottom style="thin"/>
    </border>
    <border>
      <left style="thin"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/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" xfId="20" applyFont="1" applyFill="1" applyBorder="1" applyAlignment="1">
      <alignment vertical="center" wrapText="1"/>
      <protection/>
    </xf>
    <xf numFmtId="0" fontId="4" fillId="4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9" fillId="5" borderId="2" xfId="0" applyNumberFormat="1" applyFont="1" applyFill="1" applyBorder="1" applyAlignment="1">
      <alignment horizontal="center" vertical="center" wrapText="1"/>
    </xf>
    <xf numFmtId="165" fontId="9" fillId="6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3" fillId="7" borderId="2" xfId="20" applyFont="1" applyFill="1" applyBorder="1" applyAlignment="1">
      <alignment horizontal="left" vertical="center" wrapText="1"/>
      <protection/>
    </xf>
    <xf numFmtId="165" fontId="4" fillId="8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5" fontId="4" fillId="6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4" borderId="3" xfId="20" applyFont="1" applyFill="1" applyBorder="1" applyAlignment="1">
      <alignment vertical="center" wrapText="1"/>
      <protection/>
    </xf>
    <xf numFmtId="0" fontId="4" fillId="6" borderId="3" xfId="0" applyFont="1" applyFill="1" applyBorder="1" applyAlignment="1">
      <alignment horizontal="center" vertical="center" wrapText="1"/>
    </xf>
    <xf numFmtId="0" fontId="3" fillId="3" borderId="7" xfId="20" applyFont="1" applyFill="1" applyBorder="1" applyAlignment="1">
      <alignment vertical="center" wrapText="1"/>
      <protection/>
    </xf>
    <xf numFmtId="0" fontId="4" fillId="5" borderId="3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165" fontId="4" fillId="6" borderId="11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2" borderId="0" xfId="0" applyFill="1"/>
    <xf numFmtId="166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3" fillId="7" borderId="12" xfId="20" applyFont="1" applyFill="1" applyBorder="1" applyAlignment="1">
      <alignment horizontal="left" vertical="center" wrapText="1"/>
      <protection/>
    </xf>
    <xf numFmtId="9" fontId="4" fillId="8" borderId="13" xfId="0" applyNumberFormat="1" applyFont="1" applyFill="1" applyBorder="1" applyAlignment="1">
      <alignment horizontal="center" vertical="center" wrapText="1"/>
    </xf>
    <xf numFmtId="9" fontId="4" fillId="8" borderId="14" xfId="0" applyNumberFormat="1" applyFont="1" applyFill="1" applyBorder="1" applyAlignment="1">
      <alignment horizontal="center" vertical="center" wrapText="1"/>
    </xf>
    <xf numFmtId="0" fontId="3" fillId="7" borderId="12" xfId="20" applyFont="1" applyFill="1" applyBorder="1" applyAlignment="1">
      <alignment horizontal="left" vertical="center" wrapText="1"/>
      <protection/>
    </xf>
    <xf numFmtId="0" fontId="4" fillId="5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  <protection/>
    </xf>
    <xf numFmtId="0" fontId="8" fillId="0" borderId="17" xfId="20" applyFont="1" applyBorder="1" applyAlignment="1">
      <alignment horizontal="center" vertical="center" wrapText="1"/>
      <protection/>
    </xf>
    <xf numFmtId="0" fontId="8" fillId="0" borderId="20" xfId="20" applyFont="1" applyBorder="1" applyAlignment="1">
      <alignment horizontal="center" vertical="center" wrapText="1"/>
      <protection/>
    </xf>
    <xf numFmtId="0" fontId="8" fillId="0" borderId="21" xfId="20" applyFont="1" applyBorder="1" applyAlignment="1">
      <alignment horizontal="center" vertical="center" wrapText="1"/>
      <protection/>
    </xf>
    <xf numFmtId="0" fontId="8" fillId="0" borderId="0" xfId="20" applyFont="1" applyBorder="1" applyAlignment="1">
      <alignment horizontal="center" vertical="center" wrapText="1"/>
      <protection/>
    </xf>
    <xf numFmtId="0" fontId="8" fillId="0" borderId="22" xfId="20" applyFont="1" applyBorder="1" applyAlignment="1">
      <alignment horizontal="center" vertical="center" wrapText="1"/>
      <protection/>
    </xf>
    <xf numFmtId="0" fontId="8" fillId="3" borderId="21" xfId="20" applyFont="1" applyFill="1" applyBorder="1" applyAlignment="1">
      <alignment horizontal="center" vertical="center" wrapText="1"/>
      <protection/>
    </xf>
    <xf numFmtId="0" fontId="8" fillId="3" borderId="0" xfId="20" applyFont="1" applyFill="1" applyBorder="1" applyAlignment="1">
      <alignment horizontal="center" vertical="center" wrapText="1"/>
      <protection/>
    </xf>
    <xf numFmtId="0" fontId="8" fillId="3" borderId="22" xfId="20" applyFont="1" applyFill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6" fillId="9" borderId="3" xfId="20" applyFont="1" applyFill="1" applyBorder="1" applyAlignment="1">
      <alignment horizontal="center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20" applyFont="1" applyFill="1" applyBorder="1" applyAlignment="1">
      <alignment horizontal="center" vertical="center" wrapText="1"/>
      <protection/>
    </xf>
    <xf numFmtId="0" fontId="4" fillId="3" borderId="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8" fillId="0" borderId="19" xfId="20" applyFont="1" applyBorder="1" applyAlignment="1">
      <alignment horizontal="center" wrapText="1"/>
      <protection/>
    </xf>
    <xf numFmtId="0" fontId="8" fillId="0" borderId="17" xfId="20" applyFont="1" applyBorder="1" applyAlignment="1">
      <alignment horizontal="center" wrapText="1"/>
      <protection/>
    </xf>
    <xf numFmtId="0" fontId="8" fillId="0" borderId="20" xfId="20" applyFont="1" applyBorder="1" applyAlignment="1">
      <alignment horizontal="center" wrapText="1"/>
      <protection/>
    </xf>
    <xf numFmtId="0" fontId="8" fillId="0" borderId="21" xfId="20" applyFont="1" applyBorder="1" applyAlignment="1">
      <alignment horizontal="center" wrapText="1"/>
      <protection/>
    </xf>
    <xf numFmtId="0" fontId="8" fillId="0" borderId="0" xfId="20" applyFont="1" applyBorder="1" applyAlignment="1">
      <alignment horizontal="center" wrapText="1"/>
      <protection/>
    </xf>
    <xf numFmtId="0" fontId="8" fillId="0" borderId="22" xfId="20" applyFont="1" applyBorder="1" applyAlignment="1">
      <alignment horizontal="center" wrapText="1"/>
      <protection/>
    </xf>
    <xf numFmtId="0" fontId="8" fillId="3" borderId="21" xfId="20" applyFont="1" applyFill="1" applyBorder="1" applyAlignment="1">
      <alignment horizontal="center" wrapText="1"/>
      <protection/>
    </xf>
    <xf numFmtId="0" fontId="8" fillId="3" borderId="0" xfId="20" applyFont="1" applyFill="1" applyBorder="1" applyAlignment="1">
      <alignment horizontal="center" wrapText="1"/>
      <protection/>
    </xf>
    <xf numFmtId="0" fontId="8" fillId="3" borderId="22" xfId="20" applyFont="1" applyFill="1" applyBorder="1" applyAlignment="1">
      <alignment horizontal="center" wrapText="1"/>
      <protection/>
    </xf>
    <xf numFmtId="0" fontId="4" fillId="2" borderId="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workbookViewId="0" topLeftCell="A23">
      <selection activeCell="A39" sqref="A38:A39"/>
    </sheetView>
  </sheetViews>
  <sheetFormatPr defaultColWidth="11.00390625" defaultRowHeight="15.75"/>
  <cols>
    <col min="1" max="1" width="23.125" style="1" customWidth="1"/>
    <col min="2" max="2" width="7.50390625" style="10" customWidth="1"/>
    <col min="3" max="3" width="9.375" style="10" customWidth="1"/>
    <col min="4" max="4" width="35.625" style="7" customWidth="1"/>
    <col min="5" max="5" width="31.00390625" style="7" customWidth="1"/>
    <col min="6" max="6" width="18.375" style="7" customWidth="1"/>
    <col min="7" max="7" width="22.875" style="7" customWidth="1"/>
    <col min="8" max="8" width="20.875" style="7" customWidth="1"/>
    <col min="9" max="16384" width="10.875" style="7" customWidth="1"/>
  </cols>
  <sheetData>
    <row r="1" spans="1:5" ht="16">
      <c r="A1" s="67" t="s">
        <v>0</v>
      </c>
      <c r="B1" s="68"/>
      <c r="C1" s="68"/>
      <c r="D1" s="68"/>
      <c r="E1" s="69"/>
    </row>
    <row r="2" spans="1:5" ht="16">
      <c r="A2" s="70" t="s">
        <v>31</v>
      </c>
      <c r="B2" s="71"/>
      <c r="C2" s="71"/>
      <c r="D2" s="71"/>
      <c r="E2" s="72"/>
    </row>
    <row r="3" spans="1:5" ht="16" customHeight="1">
      <c r="A3" s="73" t="s">
        <v>63</v>
      </c>
      <c r="B3" s="74"/>
      <c r="C3" s="74"/>
      <c r="D3" s="74"/>
      <c r="E3" s="75"/>
    </row>
    <row r="4" spans="1:6" ht="16" customHeight="1">
      <c r="A4" s="76"/>
      <c r="B4" s="77"/>
      <c r="C4" s="77"/>
      <c r="D4" s="77"/>
      <c r="E4" s="78"/>
      <c r="F4" s="41"/>
    </row>
    <row r="5" spans="1:5" ht="15.75">
      <c r="A5" s="79" t="s">
        <v>44</v>
      </c>
      <c r="B5" s="79"/>
      <c r="C5" s="79"/>
      <c r="D5" s="79"/>
      <c r="E5" s="79"/>
    </row>
    <row r="6" spans="2:5" ht="26" customHeight="1">
      <c r="B6" s="21"/>
      <c r="C6" s="21" t="s">
        <v>57</v>
      </c>
      <c r="D6" s="80" t="s">
        <v>80</v>
      </c>
      <c r="E6" s="80"/>
    </row>
    <row r="7" spans="1:5" ht="28">
      <c r="A7" s="34" t="s">
        <v>47</v>
      </c>
      <c r="B7" s="31"/>
      <c r="C7" s="26" t="s">
        <v>42</v>
      </c>
      <c r="D7" s="81"/>
      <c r="E7" s="81"/>
    </row>
    <row r="8" spans="1:5" ht="28">
      <c r="A8" s="34" t="s">
        <v>48</v>
      </c>
      <c r="B8" s="31"/>
      <c r="C8" s="26" t="s">
        <v>42</v>
      </c>
      <c r="D8" s="81"/>
      <c r="E8" s="81"/>
    </row>
    <row r="9" spans="1:5" ht="26">
      <c r="A9" s="32" t="s">
        <v>23</v>
      </c>
      <c r="B9" s="33">
        <f>B7-B8</f>
        <v>0</v>
      </c>
      <c r="C9" s="24" t="s">
        <v>42</v>
      </c>
      <c r="D9" s="82"/>
      <c r="E9" s="83"/>
    </row>
    <row r="10" spans="1:5" ht="15.75">
      <c r="A10" s="84"/>
      <c r="B10" s="84"/>
      <c r="C10" s="84"/>
      <c r="D10" s="84"/>
      <c r="E10" s="84"/>
    </row>
    <row r="11" spans="1:5" ht="28">
      <c r="A11" s="3" t="s">
        <v>49</v>
      </c>
      <c r="B11" s="9"/>
      <c r="C11" s="23" t="s">
        <v>42</v>
      </c>
      <c r="D11" s="85"/>
      <c r="E11" s="86"/>
    </row>
    <row r="12" spans="1:5" ht="15.75">
      <c r="A12" s="66"/>
      <c r="B12" s="66"/>
      <c r="C12" s="66"/>
      <c r="D12" s="66"/>
      <c r="E12" s="66"/>
    </row>
    <row r="13" spans="1:5" ht="28">
      <c r="A13" s="22" t="s">
        <v>22</v>
      </c>
      <c r="B13" s="28"/>
      <c r="C13" s="26"/>
      <c r="D13" s="62"/>
      <c r="E13" s="63"/>
    </row>
    <row r="14" spans="1:5" ht="14">
      <c r="A14" s="22" t="s">
        <v>43</v>
      </c>
      <c r="B14" s="29"/>
      <c r="C14" s="27"/>
      <c r="D14" s="64"/>
      <c r="E14" s="65"/>
    </row>
    <row r="15" spans="1:5" ht="15.75">
      <c r="A15" s="4" t="s">
        <v>19</v>
      </c>
      <c r="B15" s="30">
        <f>B13*B14</f>
        <v>0</v>
      </c>
      <c r="C15" s="27"/>
      <c r="D15" s="59"/>
      <c r="E15" s="60"/>
    </row>
    <row r="16" spans="1:5" ht="15.75">
      <c r="A16" s="66"/>
      <c r="B16" s="66"/>
      <c r="C16" s="66"/>
      <c r="D16" s="66"/>
      <c r="E16" s="66"/>
    </row>
    <row r="17" spans="1:5" ht="28">
      <c r="A17" s="22" t="s">
        <v>50</v>
      </c>
      <c r="B17" s="28"/>
      <c r="C17" s="26"/>
      <c r="D17" s="62"/>
      <c r="E17" s="63"/>
    </row>
    <row r="18" spans="1:5" ht="15.75">
      <c r="A18" s="36" t="s">
        <v>20</v>
      </c>
      <c r="B18" s="30">
        <f>B17*B14</f>
        <v>0</v>
      </c>
      <c r="C18" s="27"/>
      <c r="D18" s="59"/>
      <c r="E18" s="60"/>
    </row>
    <row r="19" spans="1:5" ht="15.75">
      <c r="A19" s="54"/>
      <c r="B19" s="54"/>
      <c r="C19" s="54"/>
      <c r="D19" s="54"/>
      <c r="E19" s="54"/>
    </row>
    <row r="20" spans="1:5" ht="42">
      <c r="A20" s="22" t="s">
        <v>61</v>
      </c>
      <c r="B20" s="31"/>
      <c r="C20" s="26"/>
      <c r="D20" s="62"/>
      <c r="E20" s="63"/>
    </row>
    <row r="21" spans="1:5" s="8" customFormat="1" ht="15.75">
      <c r="A21" s="57"/>
      <c r="B21" s="57"/>
      <c r="C21" s="57"/>
      <c r="D21" s="57"/>
      <c r="E21" s="57"/>
    </row>
    <row r="22" spans="1:5" ht="15.75">
      <c r="A22" s="51" t="s">
        <v>45</v>
      </c>
      <c r="B22" s="51"/>
      <c r="C22" s="51"/>
      <c r="D22" s="51"/>
      <c r="E22" s="51"/>
    </row>
    <row r="23" spans="1:5" ht="15.75">
      <c r="A23" s="37" t="s">
        <v>21</v>
      </c>
      <c r="B23" s="39">
        <f>B15-B18</f>
        <v>0</v>
      </c>
      <c r="C23" s="27"/>
      <c r="D23" s="59"/>
      <c r="E23" s="59"/>
    </row>
    <row r="24" spans="1:5" ht="26">
      <c r="A24" s="38" t="s">
        <v>24</v>
      </c>
      <c r="B24" s="30">
        <f>B23*B11</f>
        <v>0</v>
      </c>
      <c r="C24" s="27"/>
      <c r="D24" s="59"/>
      <c r="E24" s="59"/>
    </row>
    <row r="25" spans="1:5" s="8" customFormat="1" ht="15.75">
      <c r="A25" s="56"/>
      <c r="B25" s="56"/>
      <c r="C25" s="57"/>
      <c r="D25" s="57"/>
      <c r="E25" s="57"/>
    </row>
    <row r="26" spans="1:5" ht="15.75">
      <c r="A26" s="51" t="s">
        <v>46</v>
      </c>
      <c r="B26" s="51"/>
      <c r="C26" s="51"/>
      <c r="D26" s="51"/>
      <c r="E26" s="51"/>
    </row>
    <row r="27" spans="1:5" ht="26">
      <c r="A27" s="4" t="s">
        <v>29</v>
      </c>
      <c r="B27" s="40">
        <f>B13-B17</f>
        <v>0</v>
      </c>
      <c r="C27" s="24"/>
      <c r="D27" s="58"/>
      <c r="E27" s="58"/>
    </row>
    <row r="28" spans="1:5" ht="39">
      <c r="A28" s="4" t="s">
        <v>30</v>
      </c>
      <c r="B28" s="40">
        <f>B27*B11</f>
        <v>0</v>
      </c>
      <c r="C28" s="24"/>
      <c r="D28" s="59"/>
      <c r="E28" s="60"/>
    </row>
    <row r="29" spans="1:5" ht="15.75">
      <c r="A29" s="54"/>
      <c r="B29" s="54"/>
      <c r="C29" s="54"/>
      <c r="D29" s="54"/>
      <c r="E29" s="54"/>
    </row>
    <row r="30" spans="1:5" ht="26">
      <c r="A30" s="4" t="s">
        <v>39</v>
      </c>
      <c r="B30" s="40">
        <f>B27*B20</f>
        <v>0</v>
      </c>
      <c r="C30" s="24"/>
      <c r="D30" s="59"/>
      <c r="E30" s="60"/>
    </row>
    <row r="31" spans="1:5" ht="39">
      <c r="A31" s="4" t="s">
        <v>40</v>
      </c>
      <c r="B31" s="40">
        <f>B28*B20</f>
        <v>0</v>
      </c>
      <c r="C31" s="24"/>
      <c r="D31" s="59"/>
      <c r="E31" s="60"/>
    </row>
    <row r="32" spans="1:5" ht="15.75">
      <c r="A32" s="61"/>
      <c r="B32" s="61"/>
      <c r="C32" s="61"/>
      <c r="D32" s="61"/>
      <c r="E32" s="61"/>
    </row>
    <row r="33" spans="1:5" ht="15.75">
      <c r="A33" s="53"/>
      <c r="B33" s="54"/>
      <c r="C33" s="54"/>
      <c r="D33" s="54"/>
      <c r="E33" s="55"/>
    </row>
    <row r="34" spans="1:5" ht="15.75">
      <c r="A34" s="51" t="s">
        <v>32</v>
      </c>
      <c r="B34" s="51"/>
      <c r="C34" s="51"/>
      <c r="D34" s="51"/>
      <c r="E34" s="51"/>
    </row>
    <row r="35" spans="1:5" ht="42">
      <c r="A35" s="45" t="s">
        <v>94</v>
      </c>
      <c r="B35" s="52" t="s">
        <v>89</v>
      </c>
      <c r="C35" s="52"/>
      <c r="D35" s="52"/>
      <c r="E35" s="25" t="s">
        <v>26</v>
      </c>
    </row>
    <row r="36" spans="1:5" ht="15.75">
      <c r="A36" s="22"/>
      <c r="B36" s="50"/>
      <c r="C36" s="50"/>
      <c r="D36" s="50"/>
      <c r="E36" s="35"/>
    </row>
    <row r="37" spans="1:5" ht="15.75">
      <c r="A37" s="22"/>
      <c r="B37" s="50"/>
      <c r="C37" s="50"/>
      <c r="D37" s="50"/>
      <c r="E37" s="35"/>
    </row>
    <row r="38" spans="1:5" ht="15.75">
      <c r="A38" s="22"/>
      <c r="B38" s="50"/>
      <c r="C38" s="50"/>
      <c r="D38" s="50"/>
      <c r="E38" s="35"/>
    </row>
    <row r="39" spans="1:5" ht="15.75">
      <c r="A39" s="22"/>
      <c r="B39" s="50"/>
      <c r="C39" s="50"/>
      <c r="D39" s="50"/>
      <c r="E39" s="44"/>
    </row>
    <row r="40" spans="1:5" ht="15.75">
      <c r="A40" s="22"/>
      <c r="B40" s="50"/>
      <c r="C40" s="50"/>
      <c r="D40" s="50"/>
      <c r="E40" s="44"/>
    </row>
    <row r="41" spans="1:5" ht="15.75">
      <c r="A41" s="22"/>
      <c r="B41" s="50"/>
      <c r="C41" s="50"/>
      <c r="D41" s="50"/>
      <c r="E41" s="44"/>
    </row>
    <row r="42" spans="1:5" ht="15.75">
      <c r="A42" s="22"/>
      <c r="B42" s="50"/>
      <c r="C42" s="50"/>
      <c r="D42" s="50"/>
      <c r="E42" s="44"/>
    </row>
  </sheetData>
  <mergeCells count="42">
    <mergeCell ref="A12:E12"/>
    <mergeCell ref="A1:E1"/>
    <mergeCell ref="A2:E2"/>
    <mergeCell ref="A3:E3"/>
    <mergeCell ref="A4:E4"/>
    <mergeCell ref="A5:E5"/>
    <mergeCell ref="D6:E6"/>
    <mergeCell ref="D7:E7"/>
    <mergeCell ref="D8:E8"/>
    <mergeCell ref="D9:E9"/>
    <mergeCell ref="A10:E10"/>
    <mergeCell ref="D11:E11"/>
    <mergeCell ref="D24:E24"/>
    <mergeCell ref="D13:E13"/>
    <mergeCell ref="D14:E14"/>
    <mergeCell ref="D15:E15"/>
    <mergeCell ref="A16:E16"/>
    <mergeCell ref="D17:E17"/>
    <mergeCell ref="D18:E18"/>
    <mergeCell ref="A19:E19"/>
    <mergeCell ref="D20:E20"/>
    <mergeCell ref="A21:E21"/>
    <mergeCell ref="A22:E22"/>
    <mergeCell ref="D23:E23"/>
    <mergeCell ref="A33:E33"/>
    <mergeCell ref="A25:E25"/>
    <mergeCell ref="A26:E26"/>
    <mergeCell ref="D27:E27"/>
    <mergeCell ref="D28:E28"/>
    <mergeCell ref="A29:E29"/>
    <mergeCell ref="D30:E30"/>
    <mergeCell ref="D31:E31"/>
    <mergeCell ref="A32:E32"/>
    <mergeCell ref="B39:D39"/>
    <mergeCell ref="B40:D40"/>
    <mergeCell ref="B41:D41"/>
    <mergeCell ref="B42:D42"/>
    <mergeCell ref="A34:E34"/>
    <mergeCell ref="B35:D35"/>
    <mergeCell ref="B36:D36"/>
    <mergeCell ref="B37:D37"/>
    <mergeCell ref="B38:D38"/>
  </mergeCells>
  <printOptions/>
  <pageMargins left="0.7" right="0.7" top="0.75" bottom="0.75" header="0.3" footer="0.3"/>
  <pageSetup fitToHeight="1" fitToWidth="1" horizontalDpi="600" verticalDpi="600" orientation="portrait" scale="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workbookViewId="0" topLeftCell="A1">
      <selection activeCell="A23" sqref="A23:B24"/>
    </sheetView>
  </sheetViews>
  <sheetFormatPr defaultColWidth="11.00390625" defaultRowHeight="15.75"/>
  <cols>
    <col min="1" max="1" width="21.50390625" style="6" customWidth="1"/>
    <col min="2" max="2" width="8.875" style="15" customWidth="1"/>
    <col min="3" max="4" width="10.125" style="15" customWidth="1"/>
    <col min="5" max="5" width="7.375" style="15" customWidth="1"/>
    <col min="6" max="6" width="31.00390625" style="15" customWidth="1"/>
  </cols>
  <sheetData>
    <row r="1" spans="1:6" ht="15.75">
      <c r="A1" s="87" t="s">
        <v>0</v>
      </c>
      <c r="B1" s="88"/>
      <c r="C1" s="88"/>
      <c r="D1" s="88"/>
      <c r="E1" s="88"/>
      <c r="F1" s="89"/>
    </row>
    <row r="2" spans="1:6" ht="15.75">
      <c r="A2" s="90" t="s">
        <v>5</v>
      </c>
      <c r="B2" s="91"/>
      <c r="C2" s="91"/>
      <c r="D2" s="91"/>
      <c r="E2" s="91"/>
      <c r="F2" s="92"/>
    </row>
    <row r="3" spans="1:6" ht="15.75">
      <c r="A3" s="93" t="s">
        <v>63</v>
      </c>
      <c r="B3" s="94"/>
      <c r="C3" s="94"/>
      <c r="D3" s="94"/>
      <c r="E3" s="94"/>
      <c r="F3" s="95"/>
    </row>
    <row r="4" spans="1:6" ht="15.75">
      <c r="A4" s="76"/>
      <c r="B4" s="77"/>
      <c r="C4" s="77"/>
      <c r="D4" s="77"/>
      <c r="E4" s="77"/>
      <c r="F4" s="78"/>
    </row>
    <row r="5" spans="1:6" ht="42">
      <c r="A5" s="2" t="s">
        <v>1</v>
      </c>
      <c r="B5" s="20" t="s">
        <v>2</v>
      </c>
      <c r="C5" s="20" t="s">
        <v>3</v>
      </c>
      <c r="D5" s="20" t="s">
        <v>4</v>
      </c>
      <c r="E5" s="20" t="s">
        <v>7</v>
      </c>
      <c r="F5" s="20" t="s">
        <v>60</v>
      </c>
    </row>
    <row r="6" spans="1:6" ht="15.75">
      <c r="A6" s="5"/>
      <c r="B6" s="11"/>
      <c r="C6" s="11"/>
      <c r="D6" s="11"/>
      <c r="E6" s="12">
        <f>SUM(B6:D6)</f>
        <v>0</v>
      </c>
      <c r="F6" s="13"/>
    </row>
    <row r="7" spans="1:6" ht="15.75">
      <c r="A7" s="5"/>
      <c r="B7" s="11"/>
      <c r="C7" s="11"/>
      <c r="D7" s="11"/>
      <c r="E7" s="12">
        <f aca="true" t="shared" si="0" ref="E7:E14">SUM(B7:D7)</f>
        <v>0</v>
      </c>
      <c r="F7" s="13"/>
    </row>
    <row r="8" spans="1:6" ht="15.75">
      <c r="A8" s="5"/>
      <c r="B8" s="11"/>
      <c r="C8" s="11"/>
      <c r="D8" s="11"/>
      <c r="E8" s="12">
        <f t="shared" si="0"/>
        <v>0</v>
      </c>
      <c r="F8" s="13"/>
    </row>
    <row r="9" spans="1:6" ht="15.75">
      <c r="A9" s="5"/>
      <c r="B9" s="11"/>
      <c r="C9" s="11"/>
      <c r="D9" s="11"/>
      <c r="E9" s="12">
        <f t="shared" si="0"/>
        <v>0</v>
      </c>
      <c r="F9" s="13"/>
    </row>
    <row r="10" spans="1:6" ht="15.75">
      <c r="A10" s="5"/>
      <c r="B10" s="11"/>
      <c r="C10" s="11"/>
      <c r="D10" s="11"/>
      <c r="E10" s="12">
        <f t="shared" si="0"/>
        <v>0</v>
      </c>
      <c r="F10" s="13"/>
    </row>
    <row r="11" spans="1:6" ht="15.75">
      <c r="A11" s="5"/>
      <c r="B11" s="11"/>
      <c r="C11" s="11"/>
      <c r="D11" s="11"/>
      <c r="E11" s="12">
        <f t="shared" si="0"/>
        <v>0</v>
      </c>
      <c r="F11" s="13"/>
    </row>
    <row r="12" spans="1:6" ht="15.75">
      <c r="A12" s="5"/>
      <c r="B12" s="11"/>
      <c r="C12" s="11"/>
      <c r="D12" s="11"/>
      <c r="E12" s="12">
        <f t="shared" si="0"/>
        <v>0</v>
      </c>
      <c r="F12" s="13"/>
    </row>
    <row r="13" spans="1:6" ht="15.75">
      <c r="A13" s="5"/>
      <c r="B13" s="11"/>
      <c r="C13" s="11"/>
      <c r="D13" s="11"/>
      <c r="E13" s="12">
        <f t="shared" si="0"/>
        <v>0</v>
      </c>
      <c r="F13" s="13"/>
    </row>
    <row r="14" spans="1:6" ht="15.75">
      <c r="A14" s="5"/>
      <c r="B14" s="11"/>
      <c r="C14" s="11"/>
      <c r="D14" s="11"/>
      <c r="E14" s="12">
        <f t="shared" si="0"/>
        <v>0</v>
      </c>
      <c r="F14" s="13"/>
    </row>
    <row r="15" spans="1:6" ht="15.75">
      <c r="A15" s="14" t="s">
        <v>6</v>
      </c>
      <c r="B15" s="12">
        <f>SUM(B6:B14)</f>
        <v>0</v>
      </c>
      <c r="C15" s="12">
        <f>SUM(C6:C14)</f>
        <v>0</v>
      </c>
      <c r="D15" s="12">
        <f>SUM(D6:D14)</f>
        <v>0</v>
      </c>
      <c r="E15" s="12">
        <f>SUM(E6:E14)</f>
        <v>0</v>
      </c>
      <c r="F15" s="13"/>
    </row>
    <row r="17" spans="1:2" ht="15.75">
      <c r="A17" s="96" t="s">
        <v>33</v>
      </c>
      <c r="B17" s="97"/>
    </row>
    <row r="18" spans="1:2" ht="26">
      <c r="A18" s="16" t="s">
        <v>18</v>
      </c>
      <c r="B18" s="17">
        <f>B15</f>
        <v>0</v>
      </c>
    </row>
    <row r="19" spans="1:2" ht="15.75">
      <c r="A19" s="18"/>
      <c r="B19" s="19"/>
    </row>
    <row r="20" spans="1:2" ht="20" customHeight="1">
      <c r="A20" s="16" t="s">
        <v>17</v>
      </c>
      <c r="B20" s="17">
        <f>ImpactCalculator!B23</f>
        <v>0</v>
      </c>
    </row>
    <row r="21" spans="1:2" ht="33" customHeight="1">
      <c r="A21" s="16" t="s">
        <v>25</v>
      </c>
      <c r="B21" s="17">
        <f>ImpactCalculator!B24</f>
        <v>0</v>
      </c>
    </row>
    <row r="22" spans="1:2" ht="15.75">
      <c r="A22" s="18"/>
      <c r="B22" s="19"/>
    </row>
    <row r="23" spans="1:2" ht="28">
      <c r="A23" s="46" t="s">
        <v>91</v>
      </c>
      <c r="B23" s="47" t="e">
        <f>((ImpactCalculator!B24-Budget!B15)/Budget!B15)</f>
        <v>#DIV/0!</v>
      </c>
    </row>
    <row r="24" spans="1:2" ht="28">
      <c r="A24" s="49" t="s">
        <v>92</v>
      </c>
      <c r="B24" s="48" t="e">
        <f>((ImpactCalculator!B24-(Budget!B15+Budget!C15))/(Budget!B15+Budget!C15))</f>
        <v>#DIV/0!</v>
      </c>
    </row>
  </sheetData>
  <mergeCells count="5">
    <mergeCell ref="A1:F1"/>
    <mergeCell ref="A2:F2"/>
    <mergeCell ref="A3:F3"/>
    <mergeCell ref="A4:F4"/>
    <mergeCell ref="A17:B17"/>
  </mergeCells>
  <printOptions/>
  <pageMargins left="0.7" right="0.7" top="0.75" bottom="0.75" header="0.3" footer="0.3"/>
  <pageSetup fitToHeight="1" fitToWidth="1" horizontalDpi="600" verticalDpi="600" orientation="portrait" scale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 topLeftCell="A1">
      <selection activeCell="B25" sqref="B25"/>
    </sheetView>
  </sheetViews>
  <sheetFormatPr defaultColWidth="11.00390625" defaultRowHeight="15.75"/>
  <cols>
    <col min="1" max="1" width="3.875" style="0" customWidth="1"/>
    <col min="2" max="2" width="161.50390625" style="0" customWidth="1"/>
  </cols>
  <sheetData>
    <row r="1" s="42" customFormat="1" ht="15.75">
      <c r="B1" s="42" t="s">
        <v>64</v>
      </c>
    </row>
    <row r="2" spans="1:2" ht="15.75">
      <c r="A2">
        <v>1</v>
      </c>
      <c r="B2" t="s">
        <v>75</v>
      </c>
    </row>
    <row r="3" spans="1:2" ht="15.75">
      <c r="A3">
        <v>2</v>
      </c>
      <c r="B3" t="s">
        <v>65</v>
      </c>
    </row>
    <row r="4" spans="1:2" ht="15.75">
      <c r="A4">
        <v>3</v>
      </c>
      <c r="B4" t="s">
        <v>66</v>
      </c>
    </row>
    <row r="5" spans="1:2" ht="15.75">
      <c r="A5">
        <v>4</v>
      </c>
      <c r="B5" t="s">
        <v>86</v>
      </c>
    </row>
    <row r="7" s="42" customFormat="1" ht="15.75">
      <c r="B7" s="42" t="s">
        <v>67</v>
      </c>
    </row>
    <row r="8" spans="1:2" ht="15.75">
      <c r="A8">
        <v>1</v>
      </c>
      <c r="B8" t="s">
        <v>87</v>
      </c>
    </row>
    <row r="9" spans="1:2" ht="15.75">
      <c r="A9">
        <v>2</v>
      </c>
      <c r="B9" t="s">
        <v>76</v>
      </c>
    </row>
    <row r="10" spans="1:2" ht="15.75">
      <c r="A10">
        <v>3</v>
      </c>
      <c r="B10" t="s">
        <v>68</v>
      </c>
    </row>
    <row r="12" s="42" customFormat="1" ht="15.75">
      <c r="B12" s="42" t="s">
        <v>69</v>
      </c>
    </row>
    <row r="13" spans="1:2" ht="15.75">
      <c r="A13">
        <v>1</v>
      </c>
      <c r="B13" t="s">
        <v>77</v>
      </c>
    </row>
    <row r="14" spans="1:2" ht="15.75">
      <c r="A14">
        <v>2</v>
      </c>
      <c r="B14" t="s">
        <v>70</v>
      </c>
    </row>
    <row r="16" s="42" customFormat="1" ht="15.75">
      <c r="B16" s="42" t="s">
        <v>71</v>
      </c>
    </row>
    <row r="17" spans="1:2" ht="15.75">
      <c r="A17">
        <v>1</v>
      </c>
      <c r="B17" t="s">
        <v>78</v>
      </c>
    </row>
    <row r="18" spans="1:2" ht="15.75">
      <c r="A18">
        <v>2</v>
      </c>
      <c r="B18" t="s">
        <v>74</v>
      </c>
    </row>
    <row r="20" s="42" customFormat="1" ht="15.75">
      <c r="B20" s="42" t="s">
        <v>72</v>
      </c>
    </row>
    <row r="21" spans="1:2" ht="15.75">
      <c r="A21">
        <v>1</v>
      </c>
      <c r="B21" t="s">
        <v>79</v>
      </c>
    </row>
    <row r="23" s="42" customFormat="1" ht="15.75">
      <c r="B23" s="42" t="s">
        <v>73</v>
      </c>
    </row>
    <row r="24" spans="1:2" ht="15.75">
      <c r="A24">
        <v>1</v>
      </c>
      <c r="B24" t="s">
        <v>85</v>
      </c>
    </row>
    <row r="25" spans="1:2" ht="15.75">
      <c r="A25">
        <v>2</v>
      </c>
      <c r="B25" t="s">
        <v>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6"/>
  <sheetViews>
    <sheetView workbookViewId="0" topLeftCell="A1">
      <selection activeCell="D44" sqref="D44"/>
    </sheetView>
  </sheetViews>
  <sheetFormatPr defaultColWidth="11.00390625" defaultRowHeight="15.75"/>
  <cols>
    <col min="1" max="1" width="23.125" style="1" customWidth="1"/>
    <col min="2" max="2" width="9.625" style="10" customWidth="1"/>
    <col min="3" max="3" width="9.375" style="10" customWidth="1"/>
    <col min="4" max="4" width="35.625" style="7" customWidth="1"/>
    <col min="5" max="5" width="31.00390625" style="7" customWidth="1"/>
    <col min="6" max="6" width="18.375" style="7" customWidth="1"/>
    <col min="7" max="7" width="22.875" style="7" customWidth="1"/>
    <col min="8" max="8" width="20.875" style="7" customWidth="1"/>
    <col min="9" max="16384" width="10.875" style="7" customWidth="1"/>
  </cols>
  <sheetData>
    <row r="1" spans="1:5" ht="16">
      <c r="A1" s="67" t="s">
        <v>0</v>
      </c>
      <c r="B1" s="68"/>
      <c r="C1" s="68"/>
      <c r="D1" s="68"/>
      <c r="E1" s="69"/>
    </row>
    <row r="2" spans="1:5" ht="16">
      <c r="A2" s="70" t="s">
        <v>31</v>
      </c>
      <c r="B2" s="71"/>
      <c r="C2" s="71"/>
      <c r="D2" s="71"/>
      <c r="E2" s="72"/>
    </row>
    <row r="3" spans="1:5" ht="16" customHeight="1">
      <c r="A3" s="73" t="s">
        <v>8</v>
      </c>
      <c r="B3" s="74"/>
      <c r="C3" s="74"/>
      <c r="D3" s="74"/>
      <c r="E3" s="75"/>
    </row>
    <row r="4" spans="1:6" ht="16" customHeight="1">
      <c r="A4" s="76"/>
      <c r="B4" s="77"/>
      <c r="C4" s="77"/>
      <c r="D4" s="77"/>
      <c r="E4" s="78"/>
      <c r="F4" s="41"/>
    </row>
    <row r="5" spans="1:5" ht="15.75">
      <c r="A5" s="79" t="s">
        <v>44</v>
      </c>
      <c r="B5" s="79"/>
      <c r="C5" s="79"/>
      <c r="D5" s="79"/>
      <c r="E5" s="79"/>
    </row>
    <row r="6" spans="2:5" ht="26" customHeight="1">
      <c r="B6" s="21"/>
      <c r="C6" s="21" t="s">
        <v>57</v>
      </c>
      <c r="D6" s="80" t="s">
        <v>80</v>
      </c>
      <c r="E6" s="80"/>
    </row>
    <row r="7" spans="1:5" ht="26">
      <c r="A7" s="34" t="s">
        <v>47</v>
      </c>
      <c r="B7" s="31">
        <v>20</v>
      </c>
      <c r="C7" s="26" t="s">
        <v>42</v>
      </c>
      <c r="D7" s="81" t="s">
        <v>34</v>
      </c>
      <c r="E7" s="81"/>
    </row>
    <row r="8" spans="1:5" ht="26">
      <c r="A8" s="34" t="s">
        <v>48</v>
      </c>
      <c r="B8" s="31">
        <v>15</v>
      </c>
      <c r="C8" s="26" t="s">
        <v>42</v>
      </c>
      <c r="D8" s="81" t="s">
        <v>35</v>
      </c>
      <c r="E8" s="81"/>
    </row>
    <row r="9" spans="1:5" ht="26">
      <c r="A9" s="32" t="s">
        <v>23</v>
      </c>
      <c r="B9" s="33">
        <f>B7-B8</f>
        <v>5</v>
      </c>
      <c r="C9" s="24" t="s">
        <v>42</v>
      </c>
      <c r="D9" s="82"/>
      <c r="E9" s="83"/>
    </row>
    <row r="10" spans="1:5" ht="15.75">
      <c r="A10" s="84"/>
      <c r="B10" s="84"/>
      <c r="C10" s="84"/>
      <c r="D10" s="84"/>
      <c r="E10" s="84"/>
    </row>
    <row r="11" spans="1:5" ht="26">
      <c r="A11" s="3" t="s">
        <v>49</v>
      </c>
      <c r="B11" s="9">
        <v>20</v>
      </c>
      <c r="C11" s="23" t="s">
        <v>42</v>
      </c>
      <c r="D11" s="85" t="s">
        <v>82</v>
      </c>
      <c r="E11" s="86"/>
    </row>
    <row r="12" spans="1:5" ht="15.75">
      <c r="A12" s="66"/>
      <c r="B12" s="66"/>
      <c r="C12" s="66"/>
      <c r="D12" s="66"/>
      <c r="E12" s="66"/>
    </row>
    <row r="13" spans="1:5" ht="26">
      <c r="A13" s="22" t="s">
        <v>22</v>
      </c>
      <c r="B13" s="28">
        <v>150000</v>
      </c>
      <c r="C13" s="26" t="s">
        <v>36</v>
      </c>
      <c r="D13" s="62" t="s">
        <v>58</v>
      </c>
      <c r="E13" s="63"/>
    </row>
    <row r="14" spans="1:5" ht="26" customHeight="1">
      <c r="A14" s="22" t="s">
        <v>43</v>
      </c>
      <c r="B14" s="43">
        <v>0.031425</v>
      </c>
      <c r="C14" s="27"/>
      <c r="D14" s="62" t="s">
        <v>81</v>
      </c>
      <c r="E14" s="63"/>
    </row>
    <row r="15" spans="1:5" ht="15.75">
      <c r="A15" s="4" t="s">
        <v>19</v>
      </c>
      <c r="B15" s="30">
        <f>B13*B14</f>
        <v>4713.75</v>
      </c>
      <c r="C15" s="27"/>
      <c r="D15" s="59"/>
      <c r="E15" s="60"/>
    </row>
    <row r="16" spans="1:5" ht="15.75">
      <c r="A16" s="66"/>
      <c r="B16" s="66"/>
      <c r="C16" s="66"/>
      <c r="D16" s="66"/>
      <c r="E16" s="66"/>
    </row>
    <row r="17" spans="1:5" ht="26">
      <c r="A17" s="22" t="s">
        <v>50</v>
      </c>
      <c r="B17" s="28">
        <v>10000</v>
      </c>
      <c r="C17" s="26" t="s">
        <v>36</v>
      </c>
      <c r="D17" s="62" t="s">
        <v>82</v>
      </c>
      <c r="E17" s="63"/>
    </row>
    <row r="18" spans="1:5" ht="15.75">
      <c r="A18" s="36" t="s">
        <v>20</v>
      </c>
      <c r="B18" s="30">
        <f>B17*B14</f>
        <v>314.25</v>
      </c>
      <c r="C18" s="27"/>
      <c r="D18" s="59"/>
      <c r="E18" s="60"/>
    </row>
    <row r="19" spans="1:5" ht="15.75">
      <c r="A19" s="54"/>
      <c r="B19" s="54"/>
      <c r="C19" s="54"/>
      <c r="D19" s="54"/>
      <c r="E19" s="54"/>
    </row>
    <row r="20" spans="1:5" ht="39">
      <c r="A20" s="22" t="s">
        <v>61</v>
      </c>
      <c r="B20" s="31">
        <v>0.00108</v>
      </c>
      <c r="C20" s="26" t="s">
        <v>59</v>
      </c>
      <c r="D20" s="85" t="s">
        <v>84</v>
      </c>
      <c r="E20" s="86"/>
    </row>
    <row r="21" spans="1:5" s="8" customFormat="1" ht="15.75">
      <c r="A21" s="57"/>
      <c r="B21" s="57"/>
      <c r="C21" s="57"/>
      <c r="D21" s="57"/>
      <c r="E21" s="57"/>
    </row>
    <row r="22" spans="1:5" ht="15.75">
      <c r="A22" s="51" t="s">
        <v>45</v>
      </c>
      <c r="B22" s="51"/>
      <c r="C22" s="51"/>
      <c r="D22" s="51"/>
      <c r="E22" s="51"/>
    </row>
    <row r="23" spans="1:5" ht="15.75">
      <c r="A23" s="37" t="s">
        <v>21</v>
      </c>
      <c r="B23" s="39">
        <f>B15-B18</f>
        <v>4399.5</v>
      </c>
      <c r="C23" s="27"/>
      <c r="D23" s="59"/>
      <c r="E23" s="59"/>
    </row>
    <row r="24" spans="1:5" ht="26">
      <c r="A24" s="38" t="s">
        <v>24</v>
      </c>
      <c r="B24" s="30">
        <f>B23*B11</f>
        <v>87990</v>
      </c>
      <c r="C24" s="27"/>
      <c r="D24" s="59"/>
      <c r="E24" s="59"/>
    </row>
    <row r="25" spans="1:5" s="8" customFormat="1" ht="15.75">
      <c r="A25" s="56"/>
      <c r="B25" s="56"/>
      <c r="C25" s="57"/>
      <c r="D25" s="57"/>
      <c r="E25" s="57"/>
    </row>
    <row r="26" spans="1:5" ht="15.75">
      <c r="A26" s="51" t="s">
        <v>46</v>
      </c>
      <c r="B26" s="51"/>
      <c r="C26" s="51"/>
      <c r="D26" s="51"/>
      <c r="E26" s="51"/>
    </row>
    <row r="27" spans="1:5" ht="26">
      <c r="A27" s="4" t="s">
        <v>29</v>
      </c>
      <c r="B27" s="40">
        <f>B13-B17</f>
        <v>140000</v>
      </c>
      <c r="C27" s="24" t="s">
        <v>36</v>
      </c>
      <c r="D27" s="58"/>
      <c r="E27" s="58"/>
    </row>
    <row r="28" spans="1:5" ht="39">
      <c r="A28" s="4" t="s">
        <v>30</v>
      </c>
      <c r="B28" s="40">
        <f>B27*B11</f>
        <v>2800000</v>
      </c>
      <c r="C28" s="24" t="s">
        <v>37</v>
      </c>
      <c r="D28" s="59"/>
      <c r="E28" s="60"/>
    </row>
    <row r="29" spans="1:5" ht="15.75">
      <c r="A29" s="54"/>
      <c r="B29" s="54"/>
      <c r="C29" s="54"/>
      <c r="D29" s="54"/>
      <c r="E29" s="54"/>
    </row>
    <row r="30" spans="1:5" ht="26">
      <c r="A30" s="4" t="s">
        <v>39</v>
      </c>
      <c r="B30" s="40">
        <f>B27*B20</f>
        <v>151.2</v>
      </c>
      <c r="C30" s="24" t="s">
        <v>41</v>
      </c>
      <c r="D30" s="59"/>
      <c r="E30" s="60"/>
    </row>
    <row r="31" spans="1:5" ht="39">
      <c r="A31" s="4" t="s">
        <v>40</v>
      </c>
      <c r="B31" s="40">
        <f>B28*B20</f>
        <v>3024</v>
      </c>
      <c r="C31" s="24" t="s">
        <v>41</v>
      </c>
      <c r="D31" s="59"/>
      <c r="E31" s="60"/>
    </row>
    <row r="32" spans="1:5" ht="15.75">
      <c r="A32" s="61"/>
      <c r="B32" s="61"/>
      <c r="C32" s="61"/>
      <c r="D32" s="61"/>
      <c r="E32" s="61"/>
    </row>
    <row r="33" spans="1:5" ht="15.75">
      <c r="A33" s="51" t="s">
        <v>32</v>
      </c>
      <c r="B33" s="51"/>
      <c r="C33" s="51"/>
      <c r="D33" s="51"/>
      <c r="E33" s="51"/>
    </row>
    <row r="34" spans="1:5" ht="42">
      <c r="A34" s="45" t="s">
        <v>90</v>
      </c>
      <c r="B34" s="52" t="s">
        <v>62</v>
      </c>
      <c r="C34" s="52"/>
      <c r="D34" s="52"/>
      <c r="E34" s="25" t="s">
        <v>26</v>
      </c>
    </row>
    <row r="35" spans="1:5" ht="32" customHeight="1">
      <c r="A35" s="22" t="s">
        <v>27</v>
      </c>
      <c r="B35" s="50" t="s">
        <v>38</v>
      </c>
      <c r="C35" s="50"/>
      <c r="D35" s="50"/>
      <c r="E35" s="31"/>
    </row>
    <row r="36" spans="1:5" ht="51" customHeight="1">
      <c r="A36" s="22" t="s">
        <v>28</v>
      </c>
      <c r="B36" s="50" t="s">
        <v>93</v>
      </c>
      <c r="C36" s="50"/>
      <c r="D36" s="50"/>
      <c r="E36" s="31"/>
    </row>
  </sheetData>
  <mergeCells count="36">
    <mergeCell ref="D9:E9"/>
    <mergeCell ref="A1:E1"/>
    <mergeCell ref="A2:E2"/>
    <mergeCell ref="A3:E3"/>
    <mergeCell ref="A21:E21"/>
    <mergeCell ref="D14:E14"/>
    <mergeCell ref="A4:E4"/>
    <mergeCell ref="D17:E17"/>
    <mergeCell ref="D20:E20"/>
    <mergeCell ref="D6:E6"/>
    <mergeCell ref="D7:E7"/>
    <mergeCell ref="D8:E8"/>
    <mergeCell ref="D11:E11"/>
    <mergeCell ref="D13:E13"/>
    <mergeCell ref="A5:E5"/>
    <mergeCell ref="A19:E19"/>
    <mergeCell ref="B36:D36"/>
    <mergeCell ref="B34:D34"/>
    <mergeCell ref="A33:E33"/>
    <mergeCell ref="D18:E18"/>
    <mergeCell ref="A22:E22"/>
    <mergeCell ref="A26:E26"/>
    <mergeCell ref="D23:E23"/>
    <mergeCell ref="D24:E24"/>
    <mergeCell ref="A25:E25"/>
    <mergeCell ref="A32:E32"/>
    <mergeCell ref="D27:E27"/>
    <mergeCell ref="D28:E28"/>
    <mergeCell ref="A29:E29"/>
    <mergeCell ref="D30:E30"/>
    <mergeCell ref="D31:E31"/>
    <mergeCell ref="A16:E16"/>
    <mergeCell ref="D15:E15"/>
    <mergeCell ref="A12:E12"/>
    <mergeCell ref="A10:E10"/>
    <mergeCell ref="B35:D35"/>
  </mergeCells>
  <printOptions/>
  <pageMargins left="0.7" right="0.7" top="0.75" bottom="0.75" header="0.3" footer="0.3"/>
  <pageSetup fitToHeight="1" fitToWidth="1" horizontalDpi="600" verticalDpi="600" orientation="portrait" scale="7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4"/>
  <sheetViews>
    <sheetView workbookViewId="0" topLeftCell="A5">
      <selection activeCell="G24" sqref="G24"/>
    </sheetView>
  </sheetViews>
  <sheetFormatPr defaultColWidth="11.00390625" defaultRowHeight="15.75"/>
  <cols>
    <col min="1" max="1" width="21.50390625" style="6" customWidth="1"/>
    <col min="2" max="2" width="8.875" style="15" customWidth="1"/>
    <col min="3" max="4" width="10.125" style="15" customWidth="1"/>
    <col min="5" max="5" width="7.375" style="15" customWidth="1"/>
    <col min="6" max="6" width="31.00390625" style="15" customWidth="1"/>
  </cols>
  <sheetData>
    <row r="1" spans="1:6" ht="15.75">
      <c r="A1" s="87" t="s">
        <v>0</v>
      </c>
      <c r="B1" s="88"/>
      <c r="C1" s="88"/>
      <c r="D1" s="88"/>
      <c r="E1" s="88"/>
      <c r="F1" s="89"/>
    </row>
    <row r="2" spans="1:6" ht="15.75">
      <c r="A2" s="90" t="s">
        <v>5</v>
      </c>
      <c r="B2" s="91"/>
      <c r="C2" s="91"/>
      <c r="D2" s="91"/>
      <c r="E2" s="91"/>
      <c r="F2" s="92"/>
    </row>
    <row r="3" spans="1:6" ht="15.75">
      <c r="A3" s="93" t="s">
        <v>8</v>
      </c>
      <c r="B3" s="94"/>
      <c r="C3" s="94"/>
      <c r="D3" s="94"/>
      <c r="E3" s="94"/>
      <c r="F3" s="95"/>
    </row>
    <row r="4" spans="1:6" ht="15.75">
      <c r="A4" s="76"/>
      <c r="B4" s="98"/>
      <c r="C4" s="98"/>
      <c r="D4" s="98"/>
      <c r="E4" s="98"/>
      <c r="F4" s="99"/>
    </row>
    <row r="5" spans="1:6" ht="42">
      <c r="A5" s="2" t="s">
        <v>1</v>
      </c>
      <c r="B5" s="20" t="s">
        <v>2</v>
      </c>
      <c r="C5" s="20" t="s">
        <v>3</v>
      </c>
      <c r="D5" s="20" t="s">
        <v>4</v>
      </c>
      <c r="E5" s="20" t="s">
        <v>7</v>
      </c>
      <c r="F5" s="20" t="s">
        <v>60</v>
      </c>
    </row>
    <row r="6" spans="1:6" ht="15.75">
      <c r="A6" s="5" t="s">
        <v>9</v>
      </c>
      <c r="B6" s="11">
        <v>4000</v>
      </c>
      <c r="C6" s="11"/>
      <c r="D6" s="11"/>
      <c r="E6" s="12">
        <f>SUM(B6:D6)</f>
        <v>4000</v>
      </c>
      <c r="F6" s="13" t="s">
        <v>83</v>
      </c>
    </row>
    <row r="7" spans="1:6" ht="15.75">
      <c r="A7" s="5" t="s">
        <v>10</v>
      </c>
      <c r="B7" s="11">
        <v>7000</v>
      </c>
      <c r="C7" s="11"/>
      <c r="D7" s="11"/>
      <c r="E7" s="12">
        <f aca="true" t="shared" si="0" ref="E7:E14">SUM(B7:D7)</f>
        <v>7000</v>
      </c>
      <c r="F7" s="13" t="s">
        <v>83</v>
      </c>
    </row>
    <row r="8" spans="1:6" ht="15.75">
      <c r="A8" s="5" t="s">
        <v>11</v>
      </c>
      <c r="B8" s="11">
        <v>12000</v>
      </c>
      <c r="C8" s="11"/>
      <c r="D8" s="11"/>
      <c r="E8" s="12">
        <f t="shared" si="0"/>
        <v>12000</v>
      </c>
      <c r="F8" s="13" t="s">
        <v>83</v>
      </c>
    </row>
    <row r="9" spans="1:6" ht="15.75">
      <c r="A9" s="5" t="s">
        <v>14</v>
      </c>
      <c r="B9" s="11">
        <v>5000</v>
      </c>
      <c r="C9" s="11"/>
      <c r="D9" s="11"/>
      <c r="E9" s="12">
        <f t="shared" si="0"/>
        <v>5000</v>
      </c>
      <c r="F9" s="13" t="s">
        <v>83</v>
      </c>
    </row>
    <row r="10" spans="1:6" ht="28">
      <c r="A10" s="5" t="s">
        <v>12</v>
      </c>
      <c r="B10" s="11"/>
      <c r="C10" s="11">
        <v>900</v>
      </c>
      <c r="D10" s="11"/>
      <c r="E10" s="12">
        <f t="shared" si="0"/>
        <v>900</v>
      </c>
      <c r="F10" s="13" t="s">
        <v>52</v>
      </c>
    </row>
    <row r="11" spans="1:6" ht="28">
      <c r="A11" s="5" t="s">
        <v>13</v>
      </c>
      <c r="B11" s="11">
        <v>7500</v>
      </c>
      <c r="C11" s="11"/>
      <c r="D11" s="11"/>
      <c r="E11" s="12">
        <f t="shared" si="0"/>
        <v>7500</v>
      </c>
      <c r="F11" s="13" t="s">
        <v>53</v>
      </c>
    </row>
    <row r="12" spans="1:6" ht="40">
      <c r="A12" s="5" t="s">
        <v>51</v>
      </c>
      <c r="B12" s="11"/>
      <c r="C12" s="11">
        <v>1500</v>
      </c>
      <c r="D12" s="11"/>
      <c r="E12" s="12">
        <f t="shared" si="0"/>
        <v>1500</v>
      </c>
      <c r="F12" s="13" t="s">
        <v>54</v>
      </c>
    </row>
    <row r="13" spans="1:6" ht="28">
      <c r="A13" s="5" t="s">
        <v>15</v>
      </c>
      <c r="B13" s="11"/>
      <c r="C13" s="11">
        <v>600</v>
      </c>
      <c r="D13" s="11"/>
      <c r="E13" s="12">
        <f t="shared" si="0"/>
        <v>600</v>
      </c>
      <c r="F13" s="13" t="s">
        <v>56</v>
      </c>
    </row>
    <row r="14" spans="1:6" ht="28">
      <c r="A14" s="5" t="s">
        <v>16</v>
      </c>
      <c r="B14" s="11"/>
      <c r="C14" s="11">
        <v>1200</v>
      </c>
      <c r="D14" s="11"/>
      <c r="E14" s="12">
        <f t="shared" si="0"/>
        <v>1200</v>
      </c>
      <c r="F14" s="13" t="s">
        <v>55</v>
      </c>
    </row>
    <row r="15" spans="1:6" ht="15.75">
      <c r="A15" s="14" t="s">
        <v>6</v>
      </c>
      <c r="B15" s="12">
        <f>SUM(B6:B14)</f>
        <v>35500</v>
      </c>
      <c r="C15" s="12">
        <f>SUM(C6:C14)</f>
        <v>4200</v>
      </c>
      <c r="D15" s="12">
        <f>SUM(D6:D14)</f>
        <v>0</v>
      </c>
      <c r="E15" s="12">
        <f>SUM(E6:E14)</f>
        <v>39700</v>
      </c>
      <c r="F15" s="13"/>
    </row>
    <row r="17" spans="1:2" ht="15.75">
      <c r="A17" s="96" t="s">
        <v>33</v>
      </c>
      <c r="B17" s="97"/>
    </row>
    <row r="18" spans="1:2" ht="26">
      <c r="A18" s="16" t="s">
        <v>18</v>
      </c>
      <c r="B18" s="17">
        <f>B15</f>
        <v>35500</v>
      </c>
    </row>
    <row r="19" spans="1:2" ht="15.75">
      <c r="A19" s="18"/>
      <c r="B19" s="19"/>
    </row>
    <row r="20" spans="1:2" ht="20" customHeight="1">
      <c r="A20" s="16" t="s">
        <v>17</v>
      </c>
      <c r="B20" s="17">
        <f>Example_ImpactCalculator!B23</f>
        <v>4399.5</v>
      </c>
    </row>
    <row r="21" spans="1:2" ht="33" customHeight="1">
      <c r="A21" s="16" t="s">
        <v>25</v>
      </c>
      <c r="B21" s="17">
        <f>Example_ImpactCalculator!B24</f>
        <v>87990</v>
      </c>
    </row>
    <row r="22" spans="1:2" ht="15.75">
      <c r="A22" s="18"/>
      <c r="B22" s="19"/>
    </row>
    <row r="23" spans="1:2" ht="28">
      <c r="A23" s="46" t="s">
        <v>91</v>
      </c>
      <c r="B23" s="47">
        <f>((Example_ImpactCalculator!B24-Example_Budget!B15)/Example_Budget!B15)</f>
        <v>1.4785915492957746</v>
      </c>
    </row>
    <row r="24" spans="1:2" ht="28">
      <c r="A24" s="49" t="s">
        <v>92</v>
      </c>
      <c r="B24" s="48">
        <f>((Example_ImpactCalculator!B24-(Example_Budget!B15+Example_Budget!C15))/(Example_Budget!B15+Example_Budget!C15))</f>
        <v>1.2163727959697732</v>
      </c>
    </row>
  </sheetData>
  <mergeCells count="5">
    <mergeCell ref="A1:F1"/>
    <mergeCell ref="A2:F2"/>
    <mergeCell ref="A3:F3"/>
    <mergeCell ref="A4:F4"/>
    <mergeCell ref="A17:B17"/>
  </mergeCells>
  <printOptions/>
  <pageMargins left="0.7" right="0.7" top="0.75" bottom="0.75" header="0.3" footer="0.3"/>
  <pageSetup fitToHeight="1" fitToWidth="1"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Ian Aley</cp:lastModifiedBy>
  <cp:lastPrinted>2017-01-18T19:18:04Z</cp:lastPrinted>
  <dcterms:created xsi:type="dcterms:W3CDTF">2017-01-07T22:20:01Z</dcterms:created>
  <dcterms:modified xsi:type="dcterms:W3CDTF">2019-09-24T20:44:19Z</dcterms:modified>
  <cp:category/>
  <cp:version/>
  <cp:contentType/>
  <cp:contentStatus/>
</cp:coreProperties>
</file>